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<sst xmlns="http://schemas.openxmlformats.org/spreadsheetml/2006/main" count="27167" uniqueCount="791">
  <si>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</si>
  <si>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</si>
  <si>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</si>
  <si>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</si>
  <si>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</si>
  <si>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</si>
  <si>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</si>
  <si>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</si>
  <si>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</si>
  <si>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</si>
  <si>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</si>
  <si>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</si>
  <si>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</si>
  <si>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</si>
  <si>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</si>
  <si>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</si>
  <si>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</si>
  <si>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</si>
  <si>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</si>
  <si>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</si>
  <si>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</si>
  <si>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</si>
  <si>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</si>
  <si>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</si>
  <si>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</si>
  <si>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</si>
  <si>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</si>
  <si>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</si>
  <si>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</si>
  <si>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</si>
  <si>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</si>
  <si>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</si>
  <si>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</si>
  <si>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</si>
  <si>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</si>
  <si>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</si>
  <si>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</si>
  <si>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</si>
  <si>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</si>
  <si>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</si>
  <si>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</si>
  <si>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</si>
  <si>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</si>
  <si>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</si>
  <si>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</si>
  <si>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</si>
  <si>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</si>
  <si>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</si>
  <si>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</si>
  <si>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</si>
  <si>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</si>
  <si>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</si>
  <si>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</si>
  <si>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</si>
  <si>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</si>
  <si>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</si>
  <si>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</si>
  <si>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</si>
  <si>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</si>
  <si>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</si>
  <si>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</si>
  <si>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</si>
  <si>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</si>
  <si>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</si>
  <si>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</si>
  <si>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</si>
  <si>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</si>
  <si>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</si>
  <si>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</si>
  <si>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</si>
  <si>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</si>
  <si>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</si>
  <si>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</si>
  <si>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</si>
  <si>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</si>
  <si>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</si>
  <si>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</si>
  <si>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</si>
  <si>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</si>
  <si>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</si>
  <si>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</si>
  <si>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</si>
  <si>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</si>
  <si>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</si>
  <si>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</si>
  <si>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</si>
  <si>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</si>
  <si>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</si>
  <si>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</si>
  <si>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</si>
  <si>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</si>
  <si>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</si>
  <si>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</si>
  <si>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</si>
  <si>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</si>
  <si>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</si>
  <si>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</si>
  <si>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</si>
  <si>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</si>
  <si>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</si>
  <si>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</si>
  <si>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</si>
  <si>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</si>
  <si>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</si>
  <si>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</si>
  <si>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</si>
  <si>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</si>
  <si>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</si>
  <si>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</si>
  <si>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</si>
  <si>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</si>
  <si>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</si>
  <si>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</si>
  <si>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</si>
  <si>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</si>
  <si>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</si>
  <si>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</si>
  <si>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</si>
  <si>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</si>
  <si>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</si>
  <si>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</si>
  <si>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</si>
  <si>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</si>
  <si>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</si>
  <si>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</si>
  <si>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</si>
  <si>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</si>
  <si>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</si>
  <si>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</si>
  <si>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</si>
  <si>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</si>
  <si>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</si>
  <si>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</si>
  <si>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</si>
  <si>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</si>
  <si>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</si>
  <si>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</si>
  <si>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</si>
  <si>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</si>
  <si>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</si>
  <si>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</si>
  <si>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</si>
  <si>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</si>
  <si>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</si>
  <si>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</si>
  <si>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</si>
  <si>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</si>
  <si>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</si>
  <si>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</si>
  <si>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</si>
  <si>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</si>
  <si>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</si>
  <si>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</si>
  <si>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</si>
  <si>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</si>
  <si>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</si>
  <si>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</si>
  <si>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</si>
  <si>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</si>
  <si>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</si>
  <si>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</si>
  <si>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</si>
  <si>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</si>
  <si>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</si>
  <si>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</si>
  <si>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</si>
  <si>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</si>
  <si>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</si>
  <si>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</si>
  <si>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</si>
  <si>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</si>
  <si>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</si>
  <si>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</si>
  <si>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</si>
  <si>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</si>
  <si>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</si>
  <si>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</si>
  <si>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</si>
  <si>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</si>
  <si>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</si>
  <si>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</si>
  <si>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</si>
  <si>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</si>
  <si>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</si>
  <si>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</si>
  <si>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</si>
  <si>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</si>
  <si>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</si>
  <si>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</si>
  <si>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</si>
  <si>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</si>
  <si>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</si>
  <si>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</si>
  <si>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</si>
  <si>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</si>
  <si>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</si>
  <si>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</si>
  <si>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</si>
  <si>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</si>
  <si>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</si>
  <si>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</si>
  <si>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</si>
  <si>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</si>
  <si>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</si>
  <si>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</si>
  <si>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</si>
  <si>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</si>
  <si>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</si>
  <si>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</si>
  <si>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</si>
  <si>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</si>
  <si>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</si>
  <si>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</si>
  <si>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</si>
  <si>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</si>
  <si>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</si>
  <si>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</si>
  <si>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</si>
  <si>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</si>
  <si>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</si>
  <si>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</si>
  <si>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</si>
  <si>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</si>
  <si>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</si>
  <si>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</si>
  <si>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</si>
  <si>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</si>
  <si>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</si>
  <si>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</si>
  <si>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</si>
  <si>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</si>
  <si>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</si>
  <si>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</si>
  <si>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</si>
  <si>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</si>
  <si>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</si>
  <si>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</si>
  <si>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</si>
  <si>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</si>
  <si>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</si>
  <si>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</si>
  <si>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</si>
  <si>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</si>
  <si>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</si>
  <si>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</si>
  <si>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</si>
  <si>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</si>
  <si>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</si>
  <si>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</si>
  <si>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</si>
  <si>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</si>
  <si>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</si>
  <si>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</si>
  <si>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</si>
  <si>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</si>
  <si>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</si>
  <si>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</si>
  <si>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</si>
  <si>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</si>
  <si>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</si>
  <si>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</si>
  <si>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</si>
  <si>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</si>
  <si>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</si>
  <si>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</si>
  <si>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</si>
  <si>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</si>
  <si>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</si>
  <si>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</si>
  <si>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</si>
  <si>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</si>
  <si>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</si>
  <si>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</si>
  <si>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</si>
  <si>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</si>
  <si>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</si>
  <si>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</si>
  <si>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</si>
  <si>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</si>
  <si>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</si>
  <si>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</si>
  <si>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</si>
  <si>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</si>
  <si>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</si>
  <si>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</si>
  <si>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</si>
  <si>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</si>
  <si>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</si>
  <si>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</si>
  <si>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</si>
  <si>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</si>
  <si>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</si>
  <si>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</si>
  <si>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</si>
  <si>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</si>
  <si>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</si>
  <si>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</si>
  <si>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</si>
  <si>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</si>
  <si>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</si>
  <si>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</si>
  <si>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</si>
  <si>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</si>
  <si>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</si>
  <si>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</si>
  <si>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</si>
  <si>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</si>
  <si>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</si>
  <si>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</si>
  <si>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</si>
  <si>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</si>
  <si>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</si>
  <si>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</si>
  <si>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</si>
  <si>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</si>
  <si>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</si>
  <si>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</si>
  <si>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</si>
  <si>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</si>
  <si>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</si>
  <si>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</si>
  <si>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</si>
  <si>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</si>
  <si>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</si>
  <si>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</si>
  <si>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</si>
  <si>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</si>
  <si>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</si>
  <si>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</si>
  <si>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</si>
  <si>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</si>
  <si>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</si>
  <si>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</si>
  <si>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</si>
  <si>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</si>
  <si>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</si>
  <si>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</si>
  <si>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</si>
  <si>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</si>
  <si>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</si>
  <si>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</si>
  <si>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</si>
  <si>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</si>
  <si>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</si>
  <si>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</si>
  <si>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</si>
  <si>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</si>
  <si>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</si>
  <si>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</si>
  <si>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</si>
  <si>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</si>
  <si>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</si>
  <si>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</si>
  <si>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</si>
  <si>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</si>
  <si>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</si>
  <si>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</si>
  <si>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</si>
  <si>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</si>
  <si>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</si>
  <si>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</si>
  <si>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</si>
  <si>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</si>
  <si>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</si>
  <si>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</si>
  <si>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</si>
  <si>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</si>
  <si>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</si>
  <si>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</si>
  <si>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</si>
  <si>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</si>
  <si>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</si>
  <si>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</si>
  <si>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</si>
  <si>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</si>
  <si>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</si>
  <si>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</si>
  <si>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</si>
  <si>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</si>
  <si>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</si>
  <si>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</si>
  <si>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</si>
  <si>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</si>
  <si>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</si>
  <si>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</si>
  <si>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</si>
  <si>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</si>
  <si>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</si>
  <si>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</si>
  <si>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</si>
  <si>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</si>
  <si>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</si>
  <si>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</si>
  <si>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</si>
  <si>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</si>
  <si>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</si>
  <si>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</si>
  <si>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</si>
  <si>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</si>
  <si>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</si>
  <si>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</si>
  <si>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</si>
  <si>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</si>
  <si>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</si>
  <si>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</si>
  <si>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</si>
  <si>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</si>
  <si>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</si>
  <si>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</si>
  <si>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</si>
  <si>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</si>
  <si>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</si>
  <si>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</si>
  <si>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</si>
  <si>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</si>
  <si>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</si>
  <si>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</si>
  <si>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</si>
  <si>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</si>
  <si>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</si>
  <si>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</si>
  <si>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</si>
  <si>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</si>
  <si>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</si>
  <si>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</si>
  <si>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</si>
  <si>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</si>
  <si>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</si>
  <si>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</si>
  <si>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</si>
  <si>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</si>
  <si>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</si>
  <si>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</si>
  <si>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</si>
  <si>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</si>
  <si>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</si>
  <si>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</si>
  <si>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</si>
  <si>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</si>
  <si>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</si>
  <si>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</si>
  <si>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</si>
  <si>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</si>
  <si>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</si>
  <si>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</si>
  <si>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</si>
  <si>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</si>
  <si>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</si>
  <si>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</si>
  <si>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</si>
  <si>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</si>
  <si>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</si>
  <si>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</si>
  <si>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</si>
  <si>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</si>
  <si>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</si>
  <si>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</si>
  <si>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</si>
  <si>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</si>
  <si>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</si>
  <si>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</si>
  <si>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</si>
  <si>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</si>
  <si>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</si>
  <si>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</si>
  <si>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</si>
  <si>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</si>
  <si>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</si>
  <si>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</si>
  <si>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</si>
  <si>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</si>
  <si>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</si>
  <si>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</si>
  <si>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</si>
  <si>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</si>
  <si>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</si>
  <si>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</si>
  <si>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</si>
  <si>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</si>
  <si>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</si>
  <si>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</si>
  <si>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</si>
  <si>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</si>
  <si>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</si>
  <si>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</si>
  <si>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</si>
  <si>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</si>
  <si>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</si>
  <si>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</si>
  <si>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</si>
  <si>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</si>
  <si>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</si>
  <si>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</si>
  <si>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</si>
  <si>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</si>
  <si>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</si>
  <si>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</si>
  <si>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</si>
  <si>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</si>
  <si>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</si>
  <si>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</si>
  <si>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</si>
  <si>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</si>
  <si>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</si>
  <si>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</si>
  <si>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</si>
  <si>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</si>
  <si>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</si>
  <si>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</si>
  <si>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</si>
  <si>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</si>
  <si>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</si>
  <si>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</si>
  <si>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</si>
  <si>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</si>
  <si>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</si>
  <si>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</si>
  <si>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</si>
  <si>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</si>
  <si>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</si>
  <si>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</si>
  <si>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</si>
  <si>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</si>
  <si>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</si>
  <si>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</si>
  <si>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</si>
  <si>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</si>
  <si>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</si>
  <si>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</si>
  <si>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</si>
  <si>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</si>
  <si>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</si>
  <si>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</si>
  <si>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</si>
  <si>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</si>
  <si>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</si>
  <si>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</si>
  <si>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</si>
  <si>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</si>
  <si>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</si>
  <si>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</si>
  <si>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</si>
  <si>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</si>
  <si>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</si>
  <si>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</si>
  <si>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</si>
  <si>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</si>
  <si>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</si>
  <si>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</si>
  <si>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</si>
  <si>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</si>
  <si>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</si>
  <si>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</si>
  <si>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</si>
  <si>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</si>
  <si>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</si>
  <si>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</si>
  <si>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</si>
  <si>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</si>
  <si>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</si>
  <si>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</si>
  <si>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</si>
  <si>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</si>
  <si>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</si>
  <si>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</si>
  <si>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</si>
  <si>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</si>
  <si>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</si>
  <si>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</si>
  <si>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</si>
  <si>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</si>
  <si>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</si>
  <si>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</si>
  <si>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</si>
  <si>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</si>
  <si>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</si>
  <si>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</si>
  <si>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</si>
  <si>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</si>
  <si>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</si>
  <si>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</si>
  <si>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</si>
  <si>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</si>
  <si>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</si>
  <si>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</si>
  <si>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</si>
  <si>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</si>
  <si>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</si>
  <si>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</si>
  <si>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</si>
  <si>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</si>
  <si>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</si>
  <si>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</si>
  <si>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</si>
  <si>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</si>
  <si>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</si>
  <si>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</si>
  <si>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</si>
  <si>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</si>
  <si>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</si>
  <si>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</si>
  <si>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</si>
  <si>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</si>
  <si>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</si>
  <si>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</si>
  <si>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</si>
  <si>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</si>
  <si>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</si>
  <si>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</si>
  <si>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</si>
  <si>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</si>
  <si>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</si>
  <si>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</si>
  <si>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</si>
  <si>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</si>
  <si>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</si>
  <si>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</si>
  <si>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</si>
  <si>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</si>
  <si>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</si>
  <si>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</si>
  <si>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</si>
  <si>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</si>
  <si>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</si>
  <si>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</si>
  <si>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</si>
  <si>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</si>
  <si>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</si>
  <si>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</si>
  <si>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</si>
  <si>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</si>
  <si>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</si>
  <si>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</si>
  <si>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</si>
  <si>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</si>
  <si>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</si>
  <si>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</si>
  <si>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</si>
  <si>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</si>
  <si>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</si>
  <si>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</si>
  <si>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</si>
  <si>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</si>
  <si>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</si>
  <si>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</si>
  <si>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</si>
  <si>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</si>
  <si>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</si>
  <si>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</si>
  <si>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</si>
  <si>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</si>
  <si>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</si>
  <si>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</si>
  <si>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</si>
  <si>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</si>
  <si>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</si>
  <si>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</si>
  <si>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</si>
  <si>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</si>
  <si>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</si>
  <si>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</si>
  <si>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</si>
  <si>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</si>
  <si>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</si>
  <si>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</si>
  <si>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</si>
  <si>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</si>
  <si>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</si>
  <si>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</si>
  <si>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</si>
  <si>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</si>
  <si>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</si>
  <si>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</si>
  <si>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</si>
  <si>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</si>
  <si>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</si>
  <si>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</si>
  <si>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</si>
  <si>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</si>
  <si>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</si>
  <si>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</si>
  <si>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</si>
  <si>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</si>
  <si>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</si>
  <si>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</si>
  <si>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</si>
  <si>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</si>
  <si>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</si>
  <si>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</si>
  <si>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</si>
  <si>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</si>
  <si>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</si>
  <si>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</si>
  <si>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</si>
  <si>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</si>
  <si>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</si>
  <si>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</si>
  <si>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</si>
  <si>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</si>
  <si>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</si>
  <si>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</si>
  <si>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</si>
  <si>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</si>
  <si>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</si>
  <si>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</si>
  <si>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</si>
  <si>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</si>
  <si>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</si>
  <si>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</si>
  <si>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</si>
  <si>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</si>
  <si>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</si>
  <si>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</si>
  <si>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</si>
  <si>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</si>
  <si>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</si>
  <si>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</si>
  <si>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</si>
  <si>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</si>
  <si>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</si>
  <si>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</si>
  <si>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</si>
  <si>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</si>
  <si>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</si>
  <si>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</si>
  <si>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</si>
  <si>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</si>
  <si>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</si>
  <si>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</si>
  <si>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</si>
  <si>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</si>
  <si>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</si>
  <si>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</si>
  <si>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май, сентябрь</t>
  </si>
  <si>
    <t xml:space="preserve"> апрель</t>
  </si>
  <si>
    <t>апрель, октябрь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</si>
  <si>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</si>
  <si>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</si>
  <si>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</si>
  <si>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</si>
  <si>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</si>
  <si>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июль</t>
  </si>
  <si>
    <t xml:space="preserve"> июнь</t>
  </si>
  <si>
    <t>фев, мар, дек</t>
  </si>
  <si>
    <t>май, февраль</t>
  </si>
  <si>
    <t>апрель, март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</si>
  <si>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</si>
  <si>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</si>
  <si>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</si>
  <si>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</si>
  <si>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</si>
  <si>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</si>
  <si>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апрель, май</t>
  </si>
  <si>
    <t>июл, июн, сен</t>
  </si>
  <si>
    <t>июнь, сентябрь</t>
  </si>
  <si>
    <t>№ 14 по ул. Мира за 2016 год</t>
  </si>
  <si>
    <t xml:space="preserve"> июнь июнь</t>
  </si>
  <si>
    <t>фев, мар, июл</t>
  </si>
  <si>
    <t>фев, май, июл, окт</t>
  </si>
  <si>
    <t>12 | 1</t>
  </si>
  <si>
    <t>4,25 | 1</t>
  </si>
  <si>
    <t>1,6 | 24</t>
  </si>
  <si>
    <t>0,5 | 18</t>
  </si>
  <si>
    <t>1,1 | 3</t>
  </si>
  <si>
    <t>59 | 1</t>
  </si>
  <si>
    <t>1,5 | 1</t>
  </si>
  <si>
    <t>49,58 | 249</t>
  </si>
  <si>
    <t>49,58 | 24</t>
  </si>
  <si>
    <t>6,816 | 1</t>
  </si>
  <si>
    <t>49,58 | 2</t>
  </si>
  <si>
    <t>307 | 28</t>
  </si>
  <si>
    <t>153,5 | 22</t>
  </si>
  <si>
    <t>0,05526 | 6</t>
  </si>
  <si>
    <t>3,07 | 40</t>
  </si>
  <si>
    <t>3,07 | 10</t>
  </si>
  <si>
    <t>3,07 | 12</t>
  </si>
  <si>
    <t>307 | 32</t>
  </si>
  <si>
    <t>153,5 | 8</t>
  </si>
  <si>
    <t>0,99 | 1</t>
  </si>
  <si>
    <t>80 | 2</t>
  </si>
  <si>
    <t>1 | 122</t>
  </si>
  <si>
    <t>23 | 24</t>
  </si>
  <si>
    <t>2 | 5</t>
  </si>
  <si>
    <t>апрель, декабрь</t>
  </si>
  <si>
    <t>307 | 74</t>
  </si>
  <si>
    <t>23 | 27</t>
  </si>
  <si>
    <t>1 | 127</t>
  </si>
  <si>
    <t>715 | 77</t>
  </si>
  <si>
    <t>715 | 2</t>
  </si>
  <si>
    <t>2 | 21</t>
  </si>
  <si>
    <t>авг, июл, июн, окт, сен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</si>
</sst>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topLeftCell="A31"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755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29457.200000000001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192152.85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169480.91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169480.91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169480.91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52129.14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241999.71547668721</v>
      </c>
      <c r="G28" s="18">
        <f>и_ср_начисл-и_ср_стоимость_факт</f>
        <v>-49846.865476687206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58761.149999999994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108142.72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174.04965201333633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246144.36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211542.57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63599.29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411883.28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411883.28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635.60863453724096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6692.59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5938.7199999999993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1801.73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6692.59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6692.59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492.27642131031394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77586.12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70710.680000000008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21529.89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98119.69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98119.69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1091.0468405463976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77025.540000000008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69875.070000000007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21211.81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77025.540000000008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77025.540000000008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417" sqref="B417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755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24810.502104442792</v>
      </c>
      <c r="F6" s="40"/>
      <c r="I6" s="27">
        <f>E6/1.18</f>
        <v>21025.849241053216</v>
      </c>
      <c r="J6" s="29">
        <f>[1]сумма!$Q$6</f>
        <v>12959.079134999998</v>
      </c>
      <c r="K6" s="29">
        <f>J6-I6</f>
        <v>-8066.7701060532181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172.99414894913394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0.1522</v>
      </c>
      <c r="E8" s="48">
        <v>172.99414894913394</v>
      </c>
      <c r="F8" s="49" t="s">
        <v>733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357.92140272624943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2.8864000000000001</v>
      </c>
      <c r="E25" s="48">
        <v>357.92140272624943</v>
      </c>
      <c r="F25" s="49" t="s">
        <v>735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7932.5582085082624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0.96199999999999997</v>
      </c>
      <c r="E43" s="48">
        <v>884.89113817594762</v>
      </c>
      <c r="F43" s="49" t="s">
        <v>733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5.9820000000000002</v>
      </c>
      <c r="E44" s="48">
        <v>508.23308688712598</v>
      </c>
      <c r="F44" s="49" t="s">
        <v>740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>
        <v>198</v>
      </c>
      <c r="E45" s="48">
        <v>5463.9812074302172</v>
      </c>
      <c r="F45" s="49" t="s">
        <v>743</v>
      </c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>
        <v>3.9</v>
      </c>
      <c r="E47" s="56">
        <v>1075.4527760149722</v>
      </c>
      <c r="F47" s="49" t="s">
        <v>742</v>
      </c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/>
      <c r="E50" s="56"/>
      <c r="F50" s="49"/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/>
      <c r="E54" s="48"/>
      <c r="F54" s="49"/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>
        <v>15030.307510729332</v>
      </c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>
        <v>0</v>
      </c>
      <c r="E89" s="35">
        <v>15030.307510729332</v>
      </c>
      <c r="F89" s="33" t="s">
        <v>738</v>
      </c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357.69421936780088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2.8864000000000001</v>
      </c>
      <c r="E101" s="35">
        <v>357.69421936780088</v>
      </c>
      <c r="F101" s="33" t="s">
        <v>735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95.811592170957312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9.0200000000000002E-2</v>
      </c>
      <c r="E106" s="56">
        <v>95.811592170957312</v>
      </c>
      <c r="F106" s="49" t="s">
        <v>740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308.06860540213711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9.0200000000000002E-2</v>
      </c>
      <c r="E120" s="56">
        <v>97.47361779329141</v>
      </c>
      <c r="F120" s="49" t="s">
        <v>740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/>
      <c r="E130" s="48"/>
      <c r="F130" s="49"/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>
        <v>1</v>
      </c>
      <c r="E138" s="48">
        <v>172.00968772919026</v>
      </c>
      <c r="F138" s="49" t="s">
        <v>739</v>
      </c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1</v>
      </c>
      <c r="E148" s="48">
        <v>38.585299879655473</v>
      </c>
      <c r="F148" s="49" t="s">
        <v>734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>
        <v>555.14641658891924</v>
      </c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>
        <v>0.46666666666666662</v>
      </c>
      <c r="E176" s="48">
        <v>555.14641658891924</v>
      </c>
      <c r="F176" s="49" t="s">
        <v>742</v>
      </c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42220.719336950257</v>
      </c>
      <c r="F197" s="75"/>
      <c r="I197" s="27">
        <f>E197/1.18</f>
        <v>35780.270624534118</v>
      </c>
      <c r="J197" s="29">
        <f>[1]сумма!$Q$11</f>
        <v>31082.599499999997</v>
      </c>
      <c r="K197" s="29">
        <f>J197-I197</f>
        <v>-4697.6711245341212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42220.719336950257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0.54120000000000013</v>
      </c>
      <c r="E199" s="35">
        <v>2133.4191340959555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3.5879999999999996</v>
      </c>
      <c r="E200" s="35">
        <v>5659.5200835569531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2.69</v>
      </c>
      <c r="E202" s="35">
        <v>68.88438568537191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2.69</v>
      </c>
      <c r="E203" s="35">
        <v>1521.7817480581441</v>
      </c>
      <c r="F203" s="49" t="s">
        <v>736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2.69</v>
      </c>
      <c r="E210" s="35">
        <v>3423.2227591404039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34.070300000000003</v>
      </c>
      <c r="E211" s="35">
        <v>12291.265371085019</v>
      </c>
      <c r="F211" s="49" t="s">
        <v>742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1</v>
      </c>
      <c r="E215" s="35">
        <v>207.70537471629848</v>
      </c>
      <c r="F215" s="49" t="s">
        <v>736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>
        <v>1</v>
      </c>
      <c r="E216" s="35">
        <v>1061.9668209262509</v>
      </c>
      <c r="F216" s="49" t="s">
        <v>737</v>
      </c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>
        <v>3</v>
      </c>
      <c r="E217" s="35">
        <v>2082.7684160048125</v>
      </c>
      <c r="F217" s="49" t="s">
        <v>756</v>
      </c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>
        <v>4</v>
      </c>
      <c r="E223" s="35">
        <v>13598.175555951857</v>
      </c>
      <c r="F223" s="49" t="s">
        <v>742</v>
      </c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>
        <v>1</v>
      </c>
      <c r="E228" s="35">
        <v>172.00968772919026</v>
      </c>
      <c r="F228" s="49" t="s">
        <v>739</v>
      </c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11928.9724029226</v>
      </c>
      <c r="F232" s="33"/>
      <c r="I232" s="27">
        <f>E232/1.18</f>
        <v>10109.298646544577</v>
      </c>
      <c r="J232" s="29">
        <f>[1]сумма!$M$13</f>
        <v>4000.8600000000006</v>
      </c>
      <c r="K232" s="29">
        <f>J232-I232</f>
        <v>-6108.4386465445768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11928.9724029226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>
        <v>0</v>
      </c>
      <c r="E238" s="35">
        <v>11855.687834294646</v>
      </c>
      <c r="F238" s="49" t="s">
        <v>718</v>
      </c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>
        <v>4</v>
      </c>
      <c r="E240" s="35">
        <v>73.284568627954229</v>
      </c>
      <c r="F240" s="33" t="s">
        <v>737</v>
      </c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7017.1911684505021</v>
      </c>
      <c r="F266" s="75"/>
      <c r="I266" s="27">
        <f>E266/1.18</f>
        <v>5946.7721766529685</v>
      </c>
      <c r="J266" s="29">
        <f>[1]сумма!$Q$15</f>
        <v>14033.079052204816</v>
      </c>
      <c r="K266" s="29">
        <f>J266-I266</f>
        <v>8086.306875551847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7017.1911684505021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0.309</v>
      </c>
      <c r="E268" s="35">
        <v>633.75787093937981</v>
      </c>
      <c r="F268" s="33" t="s">
        <v>757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0.06</v>
      </c>
      <c r="E269" s="35">
        <v>138.46227846495515</v>
      </c>
      <c r="F269" s="33" t="s">
        <v>757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>
        <v>3</v>
      </c>
      <c r="E270" s="35">
        <v>573.59015200711258</v>
      </c>
      <c r="F270" s="33" t="s">
        <v>737</v>
      </c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1</v>
      </c>
      <c r="E278" s="35">
        <v>275.023390930262</v>
      </c>
      <c r="F278" s="33" t="s">
        <v>741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>
        <v>1</v>
      </c>
      <c r="E279" s="35">
        <v>273.87551711915359</v>
      </c>
      <c r="F279" s="33" t="s">
        <v>730</v>
      </c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>
        <v>2</v>
      </c>
      <c r="E282" s="35">
        <v>2420.372304060872</v>
      </c>
      <c r="F282" s="33" t="s">
        <v>730</v>
      </c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>
        <v>1</v>
      </c>
      <c r="E284" s="35">
        <v>444.29719886660695</v>
      </c>
      <c r="F284" s="33" t="s">
        <v>737</v>
      </c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>
        <v>1</v>
      </c>
      <c r="E286" s="35">
        <v>44.515981237049054</v>
      </c>
      <c r="F286" s="33" t="s">
        <v>737</v>
      </c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/>
      <c r="E288" s="35"/>
      <c r="F288" s="33"/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>
        <v>2</v>
      </c>
      <c r="E290" s="35">
        <v>82.108848550850354</v>
      </c>
      <c r="F290" s="33" t="s">
        <v>730</v>
      </c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>
        <v>1</v>
      </c>
      <c r="E293" s="35">
        <v>107.31115863748521</v>
      </c>
      <c r="F293" s="33" t="s">
        <v>737</v>
      </c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/>
      <c r="E310" s="35"/>
      <c r="F310" s="33"/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/>
      <c r="E319" s="35"/>
      <c r="F319" s="33"/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1</v>
      </c>
      <c r="E320" s="35">
        <v>584.49710547603854</v>
      </c>
      <c r="F320" s="33" t="s">
        <v>730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>
        <v>10</v>
      </c>
      <c r="E321" s="35">
        <v>801.75398600264577</v>
      </c>
      <c r="F321" s="33" t="s">
        <v>730</v>
      </c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/>
      <c r="E328" s="35"/>
      <c r="F328" s="33"/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/>
      <c r="E329" s="35"/>
      <c r="F329" s="33"/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/>
      <c r="E333" s="35"/>
      <c r="F333" s="33"/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/>
      <c r="E334" s="35"/>
      <c r="F334" s="33"/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9</v>
      </c>
      <c r="E335" s="35">
        <v>445.0057735773658</v>
      </c>
      <c r="F335" s="33" t="s">
        <v>758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>
        <v>1</v>
      </c>
      <c r="E337" s="35">
        <v>192.61960258072409</v>
      </c>
      <c r="F337" s="33" t="s">
        <v>732</v>
      </c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34992.574421074722</v>
      </c>
      <c r="F338" s="75"/>
      <c r="I338" s="27">
        <f>E338/1.18</f>
        <v>29654.724085656544</v>
      </c>
      <c r="J338" s="29">
        <f>[1]сумма!$Q$17</f>
        <v>27117.06</v>
      </c>
      <c r="K338" s="29">
        <f>J338-I338</f>
        <v>-2537.6640856565427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34992.574421074722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759</v>
      </c>
      <c r="E340" s="84">
        <v>61.267764667912807</v>
      </c>
      <c r="F340" s="49" t="s">
        <v>742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760</v>
      </c>
      <c r="E342" s="48">
        <v>27.106561768571101</v>
      </c>
      <c r="F342" s="49" t="s">
        <v>734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761</v>
      </c>
      <c r="E343" s="84">
        <v>160.77407566837536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762</v>
      </c>
      <c r="E344" s="84">
        <v>46.644330595145952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763</v>
      </c>
      <c r="E345" s="84">
        <v>7.8677184136390759</v>
      </c>
      <c r="F345" s="49" t="s">
        <v>744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764</v>
      </c>
      <c r="E346" s="48">
        <v>200.18440984976507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765</v>
      </c>
      <c r="E347" s="48">
        <v>4.8067215840165796</v>
      </c>
      <c r="F347" s="49" t="s">
        <v>734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766</v>
      </c>
      <c r="E349" s="48">
        <v>28004.59367048047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767</v>
      </c>
      <c r="E351" s="48">
        <v>6168.4586345571543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768</v>
      </c>
      <c r="E353" s="84">
        <v>78.091290211970829</v>
      </c>
      <c r="F353" s="49" t="s">
        <v>738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769</v>
      </c>
      <c r="E354" s="48">
        <v>232.77924327769838</v>
      </c>
      <c r="F354" s="49" t="s">
        <v>745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60854.031643416514</v>
      </c>
      <c r="F355" s="75"/>
      <c r="I355" s="27">
        <f>E355/1.18</f>
        <v>51571.213257132644</v>
      </c>
      <c r="J355" s="29">
        <f>[1]сумма!$Q$19</f>
        <v>27334.060541112922</v>
      </c>
      <c r="K355" s="29">
        <f>J355-I355</f>
        <v>-24237.152716019722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24897.117145089738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/>
      <c r="E357" s="89"/>
      <c r="F357" s="49"/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770</v>
      </c>
      <c r="E358" s="89">
        <v>4536.8994962929009</v>
      </c>
      <c r="F358" s="49" t="s">
        <v>747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771</v>
      </c>
      <c r="E359" s="89">
        <v>7799.3242657271985</v>
      </c>
      <c r="F359" s="49" t="s">
        <v>747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772</v>
      </c>
      <c r="E360" s="89">
        <v>58.924188970233075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773</v>
      </c>
      <c r="E361" s="89">
        <v>119.30437080487798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774</v>
      </c>
      <c r="E362" s="89">
        <v>203.25736369825327</v>
      </c>
      <c r="F362" s="49" t="s">
        <v>746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775</v>
      </c>
      <c r="E364" s="89">
        <v>586.89831400465107</v>
      </c>
      <c r="F364" s="49" t="s">
        <v>748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776</v>
      </c>
      <c r="E365" s="89">
        <v>2959.3143411884753</v>
      </c>
      <c r="F365" s="49" t="s">
        <v>749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777</v>
      </c>
      <c r="E366" s="89">
        <v>2856.7829044149876</v>
      </c>
      <c r="F366" s="49" t="s">
        <v>750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778</v>
      </c>
      <c r="E367" s="89">
        <v>86.95144119146407</v>
      </c>
      <c r="F367" s="49" t="s">
        <v>739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778</v>
      </c>
      <c r="E368" s="89">
        <v>127.00745439160222</v>
      </c>
      <c r="F368" s="49" t="s">
        <v>739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779</v>
      </c>
      <c r="E369" s="89">
        <v>1299.7040366652589</v>
      </c>
      <c r="F369" s="49" t="s">
        <v>751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780</v>
      </c>
      <c r="E370" s="89">
        <v>1071.5282456508598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781</v>
      </c>
      <c r="E371" s="89">
        <v>1724.0945072660063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 t="s">
        <v>782</v>
      </c>
      <c r="E372" s="89">
        <v>1168.1409580858199</v>
      </c>
      <c r="F372" s="49" t="s">
        <v>783</v>
      </c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1.7</v>
      </c>
      <c r="E373" s="89">
        <v>298.98525673715056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35956.914498326791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784</v>
      </c>
      <c r="E375" s="93">
        <v>6707.5767011744192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785</v>
      </c>
      <c r="E377" s="95">
        <v>350.92654668980731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786</v>
      </c>
      <c r="E378" s="95">
        <v>1103.7882825505533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787</v>
      </c>
      <c r="E379" s="95">
        <v>15631.040095561615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788</v>
      </c>
      <c r="E380" s="95">
        <v>5472.7514488745164</v>
      </c>
      <c r="F380" s="49" t="s">
        <v>752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788</v>
      </c>
      <c r="E382" s="95">
        <v>992.71408302039958</v>
      </c>
      <c r="F382" s="49" t="s">
        <v>753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788</v>
      </c>
      <c r="E383" s="95">
        <v>501.28605892614684</v>
      </c>
      <c r="F383" s="49" t="s">
        <v>754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 t="s">
        <v>789</v>
      </c>
      <c r="E384" s="95">
        <v>4937.2683159924309</v>
      </c>
      <c r="F384" s="49" t="s">
        <v>790</v>
      </c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1.5</v>
      </c>
      <c r="E385" s="95">
        <v>259.56296553689526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12499.589723484258</v>
      </c>
      <c r="F386" s="75"/>
      <c r="I386" s="27">
        <f>E386/1.18</f>
        <v>10592.872647020558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12499.589723484258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7131.5725901525966</v>
      </c>
      <c r="F388" s="75"/>
      <c r="I388" s="27">
        <f>E388/1.18</f>
        <v>6043.7055848750824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7131.5725901525966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40544.485476687194</v>
      </c>
      <c r="F390" s="75"/>
      <c r="I390" s="27">
        <f>E390/1.18</f>
        <v>34359.73345481966</v>
      </c>
      <c r="J390" s="27">
        <f>SUM(I6:I390)</f>
        <v>205084.43971828936</v>
      </c>
      <c r="K390" s="27">
        <f>J390*1.01330668353499*1.18</f>
        <v>245219.85147757418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40544.485476687194</v>
      </c>
      <c r="F391" s="49" t="s">
        <v>731</v>
      </c>
      <c r="I391" s="27">
        <f>E6+E197+E232+E266+E338+E355+E386+E388+E390</f>
        <v>241999.63886758144</v>
      </c>
      <c r="J391" s="27">
        <f>I391-K391</f>
        <v>-97164.137371140299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2017-05-18T02:22:40Z</dcterms:modified>
</cp:coreProperties>
</file>