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<sst xmlns="http://schemas.openxmlformats.org/spreadsheetml/2006/main" count="27167" uniqueCount="791">
  <si>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</si>
  <si>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</si>
  <si>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</si>
  <si>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</si>
  <si>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</si>
  <si>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</si>
  <si>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</si>
  <si>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</si>
  <si>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</si>
  <si>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</si>
  <si>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</si>
  <si>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</si>
  <si>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</si>
  <si>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</si>
  <si>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</si>
  <si>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</si>
  <si>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</si>
  <si>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</si>
  <si>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</si>
  <si>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</si>
  <si>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</si>
  <si>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</si>
  <si>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</si>
  <si>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</si>
  <si>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</si>
  <si>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</si>
  <si>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</si>
  <si>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</si>
  <si>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</si>
  <si>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</si>
  <si>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</si>
  <si>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</si>
  <si>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</si>
  <si>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</si>
  <si>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</si>
  <si>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</si>
  <si>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</si>
  <si>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</si>
  <si>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</si>
  <si>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</si>
  <si>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</si>
  <si>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</si>
  <si>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</si>
  <si>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</si>
  <si>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</si>
  <si>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</si>
  <si>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</si>
  <si>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</si>
  <si>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</si>
  <si>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</si>
  <si>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</si>
  <si>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</si>
  <si>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</si>
  <si>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</si>
  <si>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</si>
  <si>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</si>
  <si>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</si>
  <si>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</si>
  <si>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</si>
  <si>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</si>
  <si>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</si>
  <si>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</si>
  <si>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</si>
  <si>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</si>
  <si>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</si>
  <si>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</si>
  <si>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</si>
  <si>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</si>
  <si>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</si>
  <si>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</si>
  <si>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</si>
  <si>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</si>
  <si>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</si>
  <si>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</si>
  <si>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</si>
  <si>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</si>
  <si>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</si>
  <si>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</si>
  <si>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</si>
  <si>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</si>
  <si>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</si>
  <si>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</si>
  <si>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</si>
  <si>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</si>
  <si>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</si>
  <si>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</si>
  <si>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</si>
  <si>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</si>
  <si>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</si>
  <si>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</si>
  <si>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</si>
  <si>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</si>
  <si>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</si>
  <si>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</si>
  <si>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</si>
  <si>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</si>
  <si>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</si>
  <si>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</si>
  <si>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</si>
  <si>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</si>
  <si>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</si>
  <si>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</si>
  <si>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</si>
  <si>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</si>
  <si>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</si>
  <si>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</si>
  <si>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</si>
  <si>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</si>
  <si>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</si>
  <si>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</si>
  <si>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</si>
  <si>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</si>
  <si>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</si>
  <si>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</si>
  <si>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</si>
  <si>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</si>
  <si>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</si>
  <si>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</si>
  <si>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</si>
  <si>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</si>
  <si>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</si>
  <si>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</si>
  <si>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</si>
  <si>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</si>
  <si>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</si>
  <si>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</si>
  <si>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</si>
  <si>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</si>
  <si>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</si>
  <si>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</si>
  <si>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</si>
  <si>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</si>
  <si>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</si>
  <si>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</si>
  <si>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</si>
  <si>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</si>
  <si>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</si>
  <si>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</si>
  <si>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</si>
  <si>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</si>
  <si>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</si>
  <si>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</si>
  <si>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</si>
  <si>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</si>
  <si>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</si>
  <si>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</si>
  <si>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</si>
  <si>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</si>
  <si>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</si>
  <si>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</si>
  <si>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</si>
  <si>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</si>
  <si>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</si>
  <si>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</si>
  <si>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</si>
  <si>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</si>
  <si>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</si>
  <si>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</si>
  <si>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</si>
  <si>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</si>
  <si>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</si>
  <si>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</si>
  <si>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</si>
  <si>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</si>
  <si>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</si>
  <si>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</si>
  <si>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</si>
  <si>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</si>
  <si>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</si>
  <si>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</si>
  <si>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</si>
  <si>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</si>
  <si>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</si>
  <si>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</si>
  <si>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</si>
  <si>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</si>
  <si>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</si>
  <si>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</si>
  <si>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</si>
  <si>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</si>
  <si>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</si>
  <si>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</si>
  <si>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</si>
  <si>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</si>
  <si>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</si>
  <si>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</si>
  <si>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</si>
  <si>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</si>
  <si>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</si>
  <si>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</si>
  <si>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</si>
  <si>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</si>
  <si>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</si>
  <si>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</si>
  <si>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</si>
  <si>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</si>
  <si>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</si>
  <si>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</si>
  <si>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</si>
  <si>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</si>
  <si>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</si>
  <si>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</si>
  <si>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</si>
  <si>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</si>
  <si>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</si>
  <si>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</si>
  <si>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</si>
  <si>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</si>
  <si>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</si>
  <si>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</si>
  <si>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</si>
  <si>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</si>
  <si>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</si>
  <si>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</si>
  <si>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</si>
  <si>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</si>
  <si>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</si>
  <si>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</si>
  <si>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</si>
  <si>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</si>
  <si>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</si>
  <si>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</si>
  <si>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</si>
  <si>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</si>
  <si>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</si>
  <si>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</si>
  <si>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</si>
  <si>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</si>
  <si>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</si>
  <si>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</si>
  <si>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</si>
  <si>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</si>
  <si>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</si>
  <si>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</si>
  <si>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</si>
  <si>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</si>
  <si>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</si>
  <si>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</si>
  <si>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</si>
  <si>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</si>
  <si>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</si>
  <si>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</si>
  <si>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</si>
  <si>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</si>
  <si>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</si>
  <si>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</si>
  <si>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</si>
  <si>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</si>
  <si>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</si>
  <si>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</si>
  <si>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</si>
  <si>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</si>
  <si>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</si>
  <si>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</si>
  <si>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</si>
  <si>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</si>
  <si>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</si>
  <si>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</si>
  <si>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</si>
  <si>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</si>
  <si>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</si>
  <si>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</si>
  <si>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</si>
  <si>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</si>
  <si>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</si>
  <si>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</si>
  <si>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</si>
  <si>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</si>
  <si>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</si>
  <si>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</si>
  <si>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</si>
  <si>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</si>
  <si>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</si>
  <si>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</si>
  <si>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</si>
  <si>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</si>
  <si>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</si>
  <si>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</si>
  <si>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</si>
  <si>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</si>
  <si>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</si>
  <si>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</si>
  <si>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</si>
  <si>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</si>
  <si>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</si>
  <si>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</si>
  <si>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</si>
  <si>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</si>
  <si>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</si>
  <si>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</si>
  <si>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</si>
  <si>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</si>
  <si>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</si>
  <si>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</si>
  <si>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</si>
  <si>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</si>
  <si>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</si>
  <si>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</si>
  <si>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</si>
  <si>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</si>
  <si>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</si>
  <si>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</si>
  <si>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</si>
  <si>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</si>
  <si>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</si>
  <si>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</si>
  <si>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</si>
  <si>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</si>
  <si>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</si>
  <si>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</si>
  <si>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</si>
  <si>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</si>
  <si>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</si>
  <si>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</si>
  <si>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</si>
  <si>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</si>
  <si>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</si>
  <si>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</si>
  <si>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</si>
  <si>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</si>
  <si>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</si>
  <si>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</si>
  <si>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</si>
  <si>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</si>
  <si>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</si>
  <si>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</si>
  <si>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</si>
  <si>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</si>
  <si>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</si>
  <si>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</si>
  <si>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</si>
  <si>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</si>
  <si>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</si>
  <si>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</si>
  <si>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</si>
  <si>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</si>
  <si>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</si>
  <si>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</si>
  <si>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</si>
  <si>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</si>
  <si>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</si>
  <si>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</si>
  <si>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</si>
  <si>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</si>
  <si>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</si>
  <si>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</si>
  <si>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</si>
  <si>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</si>
  <si>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</si>
  <si>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</si>
  <si>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</si>
  <si>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</si>
  <si>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</si>
  <si>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</si>
  <si>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</si>
  <si>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</si>
  <si>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</si>
  <si>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</si>
  <si>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</si>
  <si>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</si>
  <si>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</si>
  <si>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</si>
  <si>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</si>
  <si>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</si>
  <si>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</si>
  <si>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</si>
  <si>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</si>
  <si>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</si>
  <si>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</si>
  <si>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</si>
  <si>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</si>
  <si>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</si>
  <si>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</si>
  <si>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</si>
  <si>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</si>
  <si>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</si>
  <si>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</si>
  <si>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</si>
  <si>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</si>
  <si>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</si>
  <si>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</si>
  <si>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</si>
  <si>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</si>
  <si>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</si>
  <si>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</si>
  <si>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</si>
  <si>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</si>
  <si>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</si>
  <si>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</si>
  <si>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</si>
  <si>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</si>
  <si>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</si>
  <si>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</si>
  <si>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</si>
  <si>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</si>
  <si>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</si>
  <si>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</si>
  <si>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</si>
  <si>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</si>
  <si>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</si>
  <si>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</si>
  <si>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</si>
  <si>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</si>
  <si>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</si>
  <si>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</si>
  <si>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</si>
  <si>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</si>
  <si>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</si>
  <si>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</si>
  <si>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</si>
  <si>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</si>
  <si>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</si>
  <si>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</si>
  <si>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</si>
  <si>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</si>
  <si>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</si>
  <si>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</si>
  <si>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</si>
  <si>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</si>
  <si>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</si>
  <si>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</si>
  <si>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</si>
  <si>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</si>
  <si>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</si>
  <si>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</si>
  <si>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</si>
  <si>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</si>
  <si>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</si>
  <si>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</si>
  <si>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</si>
  <si>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</si>
  <si>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</si>
  <si>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</si>
  <si>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</si>
  <si>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</si>
  <si>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</si>
  <si>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</si>
  <si>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</si>
  <si>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</si>
  <si>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</si>
  <si>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</si>
  <si>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</si>
  <si>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</si>
  <si>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</si>
  <si>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</si>
  <si>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</si>
  <si>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</si>
  <si>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</si>
  <si>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</si>
  <si>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</si>
  <si>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</si>
  <si>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</si>
  <si>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</si>
  <si>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</si>
  <si>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</si>
  <si>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</si>
  <si>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</si>
  <si>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</si>
  <si>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</si>
  <si>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</si>
  <si>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</si>
  <si>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</si>
  <si>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</si>
  <si>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</si>
  <si>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</si>
  <si>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</si>
  <si>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</si>
  <si>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</si>
  <si>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</si>
  <si>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</si>
  <si>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</si>
  <si>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</si>
  <si>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</si>
  <si>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</si>
  <si>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</si>
  <si>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</si>
  <si>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</si>
  <si>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</si>
  <si>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</si>
  <si>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</si>
  <si>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</si>
  <si>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</si>
  <si>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</si>
  <si>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</si>
  <si>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</si>
  <si>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</si>
  <si>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</si>
  <si>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</si>
  <si>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</si>
  <si>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</si>
  <si>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</si>
  <si>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</si>
  <si>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</si>
  <si>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</si>
  <si>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</si>
  <si>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</si>
  <si>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</si>
  <si>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</si>
  <si>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</si>
  <si>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</si>
  <si>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</si>
  <si>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</si>
  <si>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</si>
  <si>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</si>
  <si>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</si>
  <si>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</si>
  <si>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</si>
  <si>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</si>
  <si>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</si>
  <si>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</si>
  <si>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</si>
  <si>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</si>
  <si>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</si>
  <si>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</si>
  <si>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</si>
  <si>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</si>
  <si>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</si>
  <si>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</si>
  <si>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</si>
  <si>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</si>
  <si>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</si>
  <si>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</si>
  <si>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</si>
  <si>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</si>
  <si>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</si>
  <si>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</si>
  <si>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</si>
  <si>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</si>
  <si>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</si>
  <si>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</si>
  <si>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</si>
  <si>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</si>
  <si>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</si>
  <si>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</si>
  <si>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</si>
  <si>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</si>
  <si>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</si>
  <si>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</si>
  <si>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</si>
  <si>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</si>
  <si>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</si>
  <si>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</si>
  <si>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</si>
  <si>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</si>
  <si>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</si>
  <si>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</si>
  <si>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</si>
  <si>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</si>
  <si>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</si>
  <si>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</si>
  <si>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</si>
  <si>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</si>
  <si>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</si>
  <si>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</si>
  <si>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</si>
  <si>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</si>
  <si>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</si>
  <si>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</si>
  <si>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</si>
  <si>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</si>
  <si>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</si>
  <si>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</si>
  <si>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</si>
  <si>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</si>
  <si>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</si>
  <si>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</si>
  <si>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</si>
  <si>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</si>
  <si>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</si>
  <si>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</si>
  <si>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</si>
  <si>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</si>
  <si>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</si>
  <si>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</si>
  <si>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</si>
  <si>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</si>
  <si>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</si>
  <si>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</si>
  <si>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</si>
  <si>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</si>
  <si>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</si>
  <si>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</si>
  <si>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</si>
  <si>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</si>
  <si>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</si>
  <si>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</si>
  <si>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</si>
  <si>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</si>
  <si>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</si>
  <si>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</si>
  <si>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</si>
  <si>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</si>
  <si>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</si>
  <si>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</si>
  <si>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</si>
  <si>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</si>
  <si>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</si>
  <si>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</si>
  <si>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</si>
  <si>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</si>
  <si>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</si>
  <si>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</si>
  <si>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</si>
  <si>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</si>
  <si>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</si>
  <si>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</si>
  <si>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</si>
  <si>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</si>
  <si>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</si>
  <si>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</si>
  <si>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</si>
  <si>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</si>
  <si>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</si>
  <si>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</si>
  <si>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</si>
  <si>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</si>
  <si>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</si>
  <si>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</si>
  <si>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</si>
  <si>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</si>
  <si>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</si>
  <si>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</si>
  <si>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</si>
  <si>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</si>
  <si>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</si>
  <si>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</si>
  <si>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</si>
  <si>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</si>
  <si>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</si>
  <si>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</si>
  <si>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</si>
  <si>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</si>
  <si>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</si>
  <si>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</si>
  <si>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</si>
  <si>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</si>
  <si>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</si>
  <si>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</si>
  <si>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</si>
  <si>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</si>
  <si>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</si>
  <si>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</si>
  <si>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</si>
  <si>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</si>
  <si>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</si>
  <si>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</si>
  <si>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</si>
  <si>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</si>
  <si>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</si>
  <si>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</si>
  <si>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</si>
  <si>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</si>
  <si>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</si>
  <si>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</si>
  <si>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</si>
  <si>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</si>
  <si>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</si>
  <si>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</si>
  <si>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</si>
  <si>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</si>
  <si>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</si>
  <si>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</si>
  <si>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</si>
  <si>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</si>
  <si>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</si>
  <si>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</si>
  <si>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</si>
  <si>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</si>
  <si>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</si>
  <si>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</si>
  <si>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</si>
  <si>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</si>
  <si>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</si>
  <si>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</si>
  <si>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</si>
  <si>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</si>
  <si>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</si>
  <si>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</si>
  <si>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</si>
  <si>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</si>
  <si>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</si>
  <si>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</si>
  <si>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</si>
  <si>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</si>
  <si>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</si>
  <si>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</si>
  <si>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</si>
  <si>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</si>
  <si>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</si>
  <si>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</si>
  <si>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</si>
  <si>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</si>
  <si>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</si>
  <si>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</si>
  <si>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</si>
  <si>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</si>
  <si>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</si>
  <si>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</si>
  <si>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</si>
  <si>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</si>
  <si>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</si>
  <si>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</si>
  <si>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</si>
  <si>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</si>
  <si>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</si>
  <si>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</si>
  <si>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</si>
  <si>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</si>
  <si>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</si>
  <si>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</si>
  <si>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</si>
  <si>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</si>
  <si>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</si>
  <si>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</si>
  <si>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</si>
  <si>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</si>
  <si>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</si>
  <si>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</si>
  <si>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</si>
  <si>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</si>
  <si>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</si>
  <si>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</si>
  <si>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</si>
  <si>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</si>
  <si>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</si>
  <si>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</si>
  <si>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</si>
  <si>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</si>
  <si>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</si>
  <si>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</si>
  <si>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</si>
  <si>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</si>
  <si>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</si>
  <si>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</si>
  <si>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</si>
  <si>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</si>
  <si>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</si>
  <si>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</si>
  <si>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</si>
  <si>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</si>
  <si>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</si>
  <si>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</si>
  <si>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</si>
  <si>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фев, мар, дек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</si>
  <si>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</si>
  <si>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</si>
  <si>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</si>
  <si>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</si>
  <si>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</si>
  <si>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</si>
  <si>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</si>
  <si>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</si>
  <si>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</si>
  <si>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</si>
  <si>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</si>
  <si>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14 по ул. Мира за 2016 год</t>
  </si>
  <si>
    <t xml:space="preserve"> июнь июнь</t>
  </si>
  <si>
    <t>фев, мар, июл</t>
  </si>
  <si>
    <t>фев, май, июл, окт</t>
  </si>
  <si>
    <t>12 | 1</t>
  </si>
  <si>
    <t>4,25 | 1</t>
  </si>
  <si>
    <t>1,6 | 24</t>
  </si>
  <si>
    <t>0,5 | 18</t>
  </si>
  <si>
    <t>1,1 | 3</t>
  </si>
  <si>
    <t>59 | 1</t>
  </si>
  <si>
    <t>1,5 | 1</t>
  </si>
  <si>
    <t>49,58 | 249</t>
  </si>
  <si>
    <t>49,58 | 24</t>
  </si>
  <si>
    <t>6,816 | 1</t>
  </si>
  <si>
    <t>49,58 | 2</t>
  </si>
  <si>
    <t>307 | 28</t>
  </si>
  <si>
    <t>153,5 | 22</t>
  </si>
  <si>
    <t>0,05526 | 6</t>
  </si>
  <si>
    <t>3,07 | 40</t>
  </si>
  <si>
    <t>3,07 | 10</t>
  </si>
  <si>
    <t>3,07 | 12</t>
  </si>
  <si>
    <t>307 | 32</t>
  </si>
  <si>
    <t>153,5 | 8</t>
  </si>
  <si>
    <t>0,99 | 1</t>
  </si>
  <si>
    <t>80 | 2</t>
  </si>
  <si>
    <t>1 | 122</t>
  </si>
  <si>
    <t>23 | 24</t>
  </si>
  <si>
    <t>2 | 5</t>
  </si>
  <si>
    <t>апрель, декабрь</t>
  </si>
  <si>
    <t>307 | 74</t>
  </si>
  <si>
    <t>23 | 27</t>
  </si>
  <si>
    <t>1 | 127</t>
  </si>
  <si>
    <t>715 | 77</t>
  </si>
  <si>
    <t>715 | 2</t>
  </si>
  <si>
    <t>2 | 21</t>
  </si>
  <si>
    <t>авг, июл, июн, окт, сен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</si>
</sst>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31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755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29457.200000000001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192152.85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169480.91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169480.91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169480.91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52129.14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241999.71547668721</v>
      </c>
      <c r="G28" s="18">
        <f>и_ср_начисл-и_ср_стоимость_факт</f>
        <v>-49846.865476687206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58761.149999999994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108142.72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174.04965201333633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246144.36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211542.57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63599.29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411883.28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411883.28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635.60863453724096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6692.59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5938.7199999999993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1801.73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6692.59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6692.59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492.27642131031394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77586.12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70710.680000000008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21529.89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98119.69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98119.69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1091.0468405463976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77025.540000000008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69875.070000000007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21211.81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77025.540000000008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77025.540000000008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7" sqref="B417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755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24810.502104442792</v>
      </c>
      <c r="F6" s="40"/>
      <c r="I6" s="27">
        <f>E6/1.18</f>
        <v>21025.849241053216</v>
      </c>
      <c r="J6" s="29">
        <f>[1]сумма!$Q$6</f>
        <v>12959.079134999998</v>
      </c>
      <c r="K6" s="29">
        <f>J6-I6</f>
        <v>-8066.7701060532181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172.99414894913394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172.99414894913394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357.92140272624943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2.8864000000000001</v>
      </c>
      <c r="E25" s="48">
        <v>357.92140272624943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7932.5582085082624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0.96199999999999997</v>
      </c>
      <c r="E43" s="48">
        <v>884.89113817594762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5.9820000000000002</v>
      </c>
      <c r="E44" s="48">
        <v>508.23308688712598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198</v>
      </c>
      <c r="E45" s="48">
        <v>5463.9812074302172</v>
      </c>
      <c r="F45" s="49" t="s">
        <v>743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3.9</v>
      </c>
      <c r="E47" s="56">
        <v>1075.4527760149722</v>
      </c>
      <c r="F47" s="49" t="s">
        <v>742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15030.307510729332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0</v>
      </c>
      <c r="E89" s="35">
        <v>15030.307510729332</v>
      </c>
      <c r="F89" s="33" t="s">
        <v>738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357.69421936780088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2.8864000000000001</v>
      </c>
      <c r="E101" s="35">
        <v>357.69421936780088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95.811592170957312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9.0200000000000002E-2</v>
      </c>
      <c r="E106" s="56">
        <v>95.811592170957312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308.06860540213711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9.0200000000000002E-2</v>
      </c>
      <c r="E120" s="56">
        <v>97.47361779329141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555.14641658891924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742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42220.719336950257</v>
      </c>
      <c r="F197" s="75"/>
      <c r="I197" s="27">
        <f>E197/1.18</f>
        <v>35780.270624534118</v>
      </c>
      <c r="J197" s="29">
        <f>[1]сумма!$Q$11</f>
        <v>31082.599499999997</v>
      </c>
      <c r="K197" s="29">
        <f>J197-I197</f>
        <v>-4697.6711245341212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42220.719336950257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0.54120000000000013</v>
      </c>
      <c r="E199" s="35">
        <v>2133.4191340959555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3.5879999999999996</v>
      </c>
      <c r="E200" s="35">
        <v>5659.5200835569531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34.070300000000003</v>
      </c>
      <c r="E211" s="35">
        <v>12291.265371085019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1</v>
      </c>
      <c r="E216" s="35">
        <v>1061.9668209262509</v>
      </c>
      <c r="F216" s="49" t="s">
        <v>737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3</v>
      </c>
      <c r="E217" s="35">
        <v>2082.7684160048125</v>
      </c>
      <c r="F217" s="49" t="s">
        <v>756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4</v>
      </c>
      <c r="E223" s="35">
        <v>13598.175555951857</v>
      </c>
      <c r="F223" s="49" t="s">
        <v>742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11928.9724029226</v>
      </c>
      <c r="F232" s="33"/>
      <c r="I232" s="27">
        <f>E232/1.18</f>
        <v>10109.298646544577</v>
      </c>
      <c r="J232" s="29">
        <f>[1]сумма!$M$13</f>
        <v>4000.8600000000006</v>
      </c>
      <c r="K232" s="29">
        <f>J232-I232</f>
        <v>-6108.4386465445768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11928.9724029226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11855.687834294646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7017.1911684505021</v>
      </c>
      <c r="F266" s="75"/>
      <c r="I266" s="27">
        <f>E266/1.18</f>
        <v>5946.7721766529685</v>
      </c>
      <c r="J266" s="29">
        <f>[1]сумма!$Q$15</f>
        <v>14033.079052204816</v>
      </c>
      <c r="K266" s="29">
        <f>J266-I266</f>
        <v>8086.306875551847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7017.1911684505021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0.309</v>
      </c>
      <c r="E268" s="35">
        <v>633.75787093937981</v>
      </c>
      <c r="F268" s="33" t="s">
        <v>757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757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741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2420.372304060872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444.29719886660695</v>
      </c>
      <c r="F284" s="33" t="s">
        <v>737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1</v>
      </c>
      <c r="E286" s="35">
        <v>44.515981237049054</v>
      </c>
      <c r="F286" s="33" t="s">
        <v>737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2</v>
      </c>
      <c r="E290" s="35">
        <v>82.108848550850354</v>
      </c>
      <c r="F290" s="33" t="s">
        <v>730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</v>
      </c>
      <c r="E293" s="35">
        <v>107.31115863748521</v>
      </c>
      <c r="F293" s="33" t="s">
        <v>737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10</v>
      </c>
      <c r="E321" s="35">
        <v>801.75398600264577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9</v>
      </c>
      <c r="E335" s="35">
        <v>445.0057735773658</v>
      </c>
      <c r="F335" s="33" t="s">
        <v>758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192.61960258072409</v>
      </c>
      <c r="F337" s="33" t="s">
        <v>732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34992.574421074722</v>
      </c>
      <c r="F338" s="75"/>
      <c r="I338" s="27">
        <f>E338/1.18</f>
        <v>29654.724085656544</v>
      </c>
      <c r="J338" s="29">
        <f>[1]сумма!$Q$17</f>
        <v>27117.06</v>
      </c>
      <c r="K338" s="29">
        <f>J338-I338</f>
        <v>-2537.6640856565427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34992.574421074722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759</v>
      </c>
      <c r="E340" s="84">
        <v>61.267764667912807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762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763</v>
      </c>
      <c r="E345" s="84">
        <v>7.8677184136390759</v>
      </c>
      <c r="F345" s="49" t="s">
        <v>744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765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28004.59367048047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6168.4586345571543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768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769</v>
      </c>
      <c r="E354" s="48">
        <v>232.77924327769838</v>
      </c>
      <c r="F354" s="49" t="s">
        <v>745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60854.031643416514</v>
      </c>
      <c r="F355" s="75"/>
      <c r="I355" s="27">
        <f>E355/1.18</f>
        <v>51571.213257132644</v>
      </c>
      <c r="J355" s="29">
        <f>[1]сумма!$Q$19</f>
        <v>27334.060541112922</v>
      </c>
      <c r="K355" s="29">
        <f>J355-I355</f>
        <v>-24237.152716019722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24897.117145089738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4536.8994962929009</v>
      </c>
      <c r="F358" s="49" t="s">
        <v>747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7799.3242657271985</v>
      </c>
      <c r="F359" s="49" t="s">
        <v>747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58.924188970233075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119.30437080487798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203.25736369825327</v>
      </c>
      <c r="F362" s="49" t="s">
        <v>746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586.89831400465107</v>
      </c>
      <c r="F364" s="49" t="s">
        <v>748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2959.3143411884753</v>
      </c>
      <c r="F365" s="49" t="s">
        <v>749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2856.7829044149876</v>
      </c>
      <c r="F366" s="49" t="s">
        <v>750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751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1724.0945072660063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35956.914498326791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6707.5767011744192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350.92654668980731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15631.040095561615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5472.7514488745164</v>
      </c>
      <c r="F380" s="49" t="s">
        <v>752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992.71408302039958</v>
      </c>
      <c r="F382" s="49" t="s">
        <v>753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501.28605892614684</v>
      </c>
      <c r="F383" s="49" t="s">
        <v>754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4937.2683159924309</v>
      </c>
      <c r="F384" s="49" t="s">
        <v>790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12499.589723484258</v>
      </c>
      <c r="F386" s="75"/>
      <c r="I386" s="27">
        <f>E386/1.18</f>
        <v>10592.872647020558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12499.589723484258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7131.5725901525966</v>
      </c>
      <c r="F388" s="75"/>
      <c r="I388" s="27">
        <f>E388/1.18</f>
        <v>6043.7055848750824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7131.5725901525966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40544.485476687194</v>
      </c>
      <c r="F390" s="75"/>
      <c r="I390" s="27">
        <f>E390/1.18</f>
        <v>34359.73345481966</v>
      </c>
      <c r="J390" s="27">
        <f>SUM(I6:I390)</f>
        <v>205084.43971828936</v>
      </c>
      <c r="K390" s="27">
        <f>J390*1.01330668353499*1.18</f>
        <v>245219.85147757418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40544.485476687194</v>
      </c>
      <c r="F391" s="49" t="s">
        <v>731</v>
      </c>
      <c r="I391" s="27">
        <f>E6+E197+E232+E266+E338+E355+E386+E388+E390</f>
        <v>241999.63886758144</v>
      </c>
      <c r="J391" s="27">
        <f>I391-K391</f>
        <v>-97164.137371140299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2017-05-18T02:22:40Z</dcterms:modified>
</cp:coreProperties>
</file>